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uszné Tóth Franciska\Iskolatej 2025_2026\"/>
    </mc:Choice>
  </mc:AlternateContent>
  <bookViews>
    <workbookView xWindow="345" yWindow="90" windowWidth="28455" windowHeight="15375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 l="1"/>
  <c r="H36" i="1" s="1"/>
  <c r="P26" i="1"/>
  <c r="O26" i="1"/>
  <c r="N26" i="1"/>
  <c r="M26" i="1"/>
  <c r="L26" i="1"/>
  <c r="K26" i="1"/>
  <c r="J26" i="1"/>
  <c r="P21" i="1"/>
  <c r="O21" i="1"/>
  <c r="N21" i="1"/>
  <c r="M21" i="1"/>
  <c r="L21" i="1"/>
  <c r="K21" i="1"/>
  <c r="J21" i="1"/>
  <c r="P10" i="1"/>
  <c r="O10" i="1"/>
  <c r="N10" i="1"/>
  <c r="M10" i="1"/>
  <c r="L10" i="1"/>
  <c r="K10" i="1"/>
  <c r="J10" i="1"/>
  <c r="M9" i="1"/>
  <c r="L9" i="1"/>
  <c r="K9" i="1"/>
  <c r="P7" i="1"/>
  <c r="O7" i="1"/>
  <c r="N7" i="1"/>
  <c r="P6" i="1"/>
  <c r="O6" i="1"/>
  <c r="N6" i="1"/>
  <c r="M6" i="1"/>
  <c r="L6" i="1"/>
  <c r="K6" i="1"/>
</calcChain>
</file>

<file path=xl/sharedStrings.xml><?xml version="1.0" encoding="utf-8"?>
<sst xmlns="http://schemas.openxmlformats.org/spreadsheetml/2006/main" count="240" uniqueCount="152">
  <si>
    <t>OM azonosító</t>
  </si>
  <si>
    <t>székhely / telephely / tagintézmény</t>
  </si>
  <si>
    <t>A feladatellátási hely megnevezése</t>
  </si>
  <si>
    <t>A feladatellátási hely irányítószáma</t>
  </si>
  <si>
    <t>A feladatellátási hely települése</t>
  </si>
  <si>
    <t>A feladatellátási hely pontos címe</t>
  </si>
  <si>
    <t>Össz létszám</t>
  </si>
  <si>
    <t>028297</t>
  </si>
  <si>
    <t>SZÉKHELY</t>
  </si>
  <si>
    <t>Gyomaendrődi Kis Bálint Általános Iskola</t>
  </si>
  <si>
    <t>5500</t>
  </si>
  <si>
    <t>Gyomaendrőd</t>
  </si>
  <si>
    <t>Fő út 181.</t>
  </si>
  <si>
    <t>telephely</t>
  </si>
  <si>
    <t>Gyomaendrődi Kis Bálint Általános Iskola Telephelye</t>
  </si>
  <si>
    <t>Hősök útja 45-47.</t>
  </si>
  <si>
    <t>028298</t>
  </si>
  <si>
    <t>Rózsahegyi Kálmán Általános Iskola és Kollégium</t>
  </si>
  <si>
    <t>5502</t>
  </si>
  <si>
    <t>Népliget utca 2.</t>
  </si>
  <si>
    <t>200980</t>
  </si>
  <si>
    <t>Ványai Ambrus Általános Iskola és Alapfokú Művészeti Iskola</t>
  </si>
  <si>
    <t>5510</t>
  </si>
  <si>
    <t>Dévaványa</t>
  </si>
  <si>
    <t>Vörösmarty Mihály utca 4-6.</t>
  </si>
  <si>
    <t>Ványai Ambrus Általános Iskola és Alapfokú Művészeti Iskola Ecsegfalvai Telephelye</t>
  </si>
  <si>
    <t>5515</t>
  </si>
  <si>
    <t>Ecsegfalva</t>
  </si>
  <si>
    <t>Árpád utca 14.</t>
  </si>
  <si>
    <t>Ványai Ambrus Általános Iskola és Alapfokú Művészeti Iskola Körösladányi úti Telephelye</t>
  </si>
  <si>
    <t>Körösladányi út 1.</t>
  </si>
  <si>
    <t>201475</t>
  </si>
  <si>
    <t>Tüköry Lajos Általános Iskola és Alapfokú Művészeti Iskola</t>
  </si>
  <si>
    <t>5516</t>
  </si>
  <si>
    <t>Körösladány</t>
  </si>
  <si>
    <t>Wenckheim Béla utca 6/4.</t>
  </si>
  <si>
    <t>201088</t>
  </si>
  <si>
    <t>Kossuth Lajos Általános Iskola és Alapfokú Művészeti Iskola</t>
  </si>
  <si>
    <t>5525</t>
  </si>
  <si>
    <t>Füzesgyarmat</t>
  </si>
  <si>
    <t>Széchenyi utca 2.</t>
  </si>
  <si>
    <t>Kossuth Lajos Általános Iskola és Alapfokú Művészeti Iskola - Hegyesi utcai Telephelye</t>
  </si>
  <si>
    <t>Hegyesi János utca 12.</t>
  </si>
  <si>
    <t>028343</t>
  </si>
  <si>
    <t>Bucsai II. Rákóczi Ferenc Általános Iskola és Alapfokú Művészeti Iskola</t>
  </si>
  <si>
    <t>5527</t>
  </si>
  <si>
    <t>Bucsa</t>
  </si>
  <si>
    <t>Kossuth utca 61.</t>
  </si>
  <si>
    <t>Bucsai II. Rákóczi Ferenc Általános Iskola és Alapfokú Művészeti Iskola Bocskai Utcai Telephelye</t>
  </si>
  <si>
    <t>Bocskai István utca 4.</t>
  </si>
  <si>
    <t>tagintézmény</t>
  </si>
  <si>
    <t>201210</t>
  </si>
  <si>
    <t>Szabó Pál Általános Iskola és Alapfokú Művészeti Iskola</t>
  </si>
  <si>
    <t>5530</t>
  </si>
  <si>
    <t>Vésztő</t>
  </si>
  <si>
    <t>Vörösmarty utca 1-7.</t>
  </si>
  <si>
    <t>201011</t>
  </si>
  <si>
    <t>Okányi Általános Iskola</t>
  </si>
  <si>
    <t>5534</t>
  </si>
  <si>
    <t>Okány</t>
  </si>
  <si>
    <t>Kossuth utca 5-9.</t>
  </si>
  <si>
    <t>Okányi Általános Iskola Sarkadkeresztúri Tagintézménye</t>
  </si>
  <si>
    <t>5731</t>
  </si>
  <si>
    <t>Sarkadkeresztúr</t>
  </si>
  <si>
    <t>Vörösmarty út 2.</t>
  </si>
  <si>
    <t>028319</t>
  </si>
  <si>
    <t>Köröstarcsai Arany Gusztáv Általános Iskola és Alapfokú Művészeti Iskola</t>
  </si>
  <si>
    <t>5622</t>
  </si>
  <si>
    <t>Köröstarcsa</t>
  </si>
  <si>
    <t>Kossuth utca 6.</t>
  </si>
  <si>
    <t>028390</t>
  </si>
  <si>
    <t>Dr. Illyés Sándor Óvoda, Általános Iskola, Szakiskola, Készségfejlesztő Iskola és Kollégium</t>
  </si>
  <si>
    <t>5630</t>
  </si>
  <si>
    <t>Békés</t>
  </si>
  <si>
    <t>Szánthó Albert utca 10.</t>
  </si>
  <si>
    <t>202978</t>
  </si>
  <si>
    <t>Gyulai Implom József Általános Iskola</t>
  </si>
  <si>
    <t>5700</t>
  </si>
  <si>
    <t>Gyula</t>
  </si>
  <si>
    <t>Béke sugárút 49</t>
  </si>
  <si>
    <t>Gyulai Implom József Általános Iskola 5. Sz. Általános Iskola és Sportiskola Tagintézménye</t>
  </si>
  <si>
    <t>Nürnbergi utca 2</t>
  </si>
  <si>
    <t>202987</t>
  </si>
  <si>
    <t>Gyulai Dürer Albert Általános Iskola</t>
  </si>
  <si>
    <t>Gyulai Dürer Albert Általános Iskola Bay Zoltán Általános Iskola Tagintézménye</t>
  </si>
  <si>
    <t>5711</t>
  </si>
  <si>
    <t>Illyés Gyula utca 1-3</t>
  </si>
  <si>
    <t>Gyulai Dürer Albert Általános Iskola Bay Zoltán Általános Iskola Tagintézmény Telephelye</t>
  </si>
  <si>
    <t>Illyés Gyula utca 2</t>
  </si>
  <si>
    <t>028301</t>
  </si>
  <si>
    <t>Sarkadi Általános Iskola</t>
  </si>
  <si>
    <t>5720</t>
  </si>
  <si>
    <t>Sarkad</t>
  </si>
  <si>
    <t>Kossuth utca 17.</t>
  </si>
  <si>
    <t>Sarkadi Általános Iskola Gyulai úti Telephelye</t>
  </si>
  <si>
    <t>Gyulai út 17.</t>
  </si>
  <si>
    <t>Sarkadi Általános Iskola Kötegyáni Tagintézménye</t>
  </si>
  <si>
    <t>5725</t>
  </si>
  <si>
    <t>Kötegyán</t>
  </si>
  <si>
    <t>Táncsics utca 9-11.</t>
  </si>
  <si>
    <t>028371</t>
  </si>
  <si>
    <t>Méhkeréki Román Nemzetiségi Kétnyelvű Általános Iskola</t>
  </si>
  <si>
    <t>5726</t>
  </si>
  <si>
    <t>Méhkerék</t>
  </si>
  <si>
    <t>Kossuth utca 82.</t>
  </si>
  <si>
    <t>200596</t>
  </si>
  <si>
    <t>Mezőgyáni Általános Iskola</t>
  </si>
  <si>
    <t>5732</t>
  </si>
  <si>
    <t>Mezőgyán</t>
  </si>
  <si>
    <t>Arany János utca 1.</t>
  </si>
  <si>
    <t>090035</t>
  </si>
  <si>
    <t>Geszti Arany János Általános Iskola</t>
  </si>
  <si>
    <t>5734</t>
  </si>
  <si>
    <t>Geszt</t>
  </si>
  <si>
    <t>Kossuth Lajos utca 66.</t>
  </si>
  <si>
    <t>028327</t>
  </si>
  <si>
    <t>Kétegyházi Márki Sándor Általános Iskola</t>
  </si>
  <si>
    <t>5741</t>
  </si>
  <si>
    <t>Kétegyháza</t>
  </si>
  <si>
    <t>Márki Sándor utca 11.</t>
  </si>
  <si>
    <t>201335</t>
  </si>
  <si>
    <t>Dr. Mester György Általános Iskola</t>
  </si>
  <si>
    <t>5742</t>
  </si>
  <si>
    <t>Elek</t>
  </si>
  <si>
    <t>Lökösházi út 17-19.</t>
  </si>
  <si>
    <t>028329</t>
  </si>
  <si>
    <t>5743</t>
  </si>
  <si>
    <t>Lőkösháza</t>
  </si>
  <si>
    <t>Alapítók útja 22.</t>
  </si>
  <si>
    <t>1. évfolyam</t>
  </si>
  <si>
    <t>2. évfolyam</t>
  </si>
  <si>
    <t>3. évfolyam</t>
  </si>
  <si>
    <t>4. évfolyam</t>
  </si>
  <si>
    <t>5. évfolyam</t>
  </si>
  <si>
    <t>6. évfolyam</t>
  </si>
  <si>
    <t>7. évfolyam</t>
  </si>
  <si>
    <t>8. évfolyam</t>
  </si>
  <si>
    <t>Bethlen utca 5.</t>
  </si>
  <si>
    <t>2025/2026 tanév iskolatej program tervezett létszámadatok</t>
  </si>
  <si>
    <t>3. számú melléklet</t>
  </si>
  <si>
    <t>Szent István utca 29</t>
  </si>
  <si>
    <t>Feladatellátási hely azonosítója</t>
  </si>
  <si>
    <t>001</t>
  </si>
  <si>
    <t>Pánczél Imre Óvoda, Általános Iskola, Készségfejlesztő Iskola, Kollégium és EGYMI</t>
  </si>
  <si>
    <t xml:space="preserve">Szent István út 36 </t>
  </si>
  <si>
    <t>Lőkösházi Általános Iskola</t>
  </si>
  <si>
    <t>003</t>
  </si>
  <si>
    <t>002</t>
  </si>
  <si>
    <t>006</t>
  </si>
  <si>
    <t>004</t>
  </si>
  <si>
    <t>009</t>
  </si>
  <si>
    <t xml:space="preserve">Összesen: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</si>
</sst>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212529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Normal="100" workbookViewId="0">
      <selection activeCell="B5" sqref="B5"/>
    </sheetView>
  </sheetViews>
  <sheetFormatPr defaultRowHeight="15.75" x14ac:dyDescent="0.25"/>
  <cols>
    <col min="1" max="1" width="12.85546875" style="12" customWidth="1"/>
    <col min="2" max="2" width="16.42578125" style="12" customWidth="1"/>
    <col min="3" max="3" width="15.42578125" style="12" customWidth="1"/>
    <col min="4" max="4" width="35.42578125" style="12" customWidth="1"/>
    <col min="5" max="5" width="14.42578125" style="12" customWidth="1"/>
    <col min="6" max="6" width="16.85546875" style="12" customWidth="1"/>
    <col min="7" max="7" width="19.42578125" style="12" customWidth="1"/>
    <col min="8" max="8" width="12.85546875" style="12" customWidth="1"/>
    <col min="9" max="9" width="10" style="12" customWidth="1"/>
    <col min="10" max="11" width="10.85546875" style="12" customWidth="1"/>
    <col min="12" max="12" width="10.5703125" style="12" customWidth="1"/>
    <col min="13" max="13" width="11.28515625" style="12" customWidth="1"/>
    <col min="14" max="14" width="12.85546875" style="12" customWidth="1"/>
    <col min="15" max="15" width="10.85546875" style="12" customWidth="1"/>
    <col min="16" max="16" width="13.140625" style="12" customWidth="1"/>
    <col min="17" max="16384" width="9.140625" style="12"/>
  </cols>
  <sheetData>
    <row r="1" spans="1:16" x14ac:dyDescent="0.25">
      <c r="A1" s="26" t="s">
        <v>138</v>
      </c>
      <c r="B1" s="26"/>
      <c r="C1" s="26"/>
      <c r="D1" s="26"/>
      <c r="E1" s="26"/>
      <c r="F1" s="26"/>
      <c r="G1" s="26"/>
      <c r="H1" s="11"/>
      <c r="O1" s="27" t="s">
        <v>139</v>
      </c>
      <c r="P1" s="27"/>
    </row>
    <row r="2" spans="1:16" ht="15.75" customHeight="1" x14ac:dyDescent="0.25">
      <c r="A2" s="13"/>
      <c r="B2" s="13"/>
      <c r="C2" s="13"/>
      <c r="D2" s="13"/>
      <c r="E2" s="13"/>
      <c r="F2" s="13"/>
      <c r="G2" s="13"/>
      <c r="H2" s="1"/>
    </row>
    <row r="3" spans="1:16" ht="63" x14ac:dyDescent="0.25">
      <c r="A3" s="2" t="s">
        <v>0</v>
      </c>
      <c r="B3" s="2" t="s">
        <v>141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10" t="s">
        <v>6</v>
      </c>
      <c r="I3" s="9" t="s">
        <v>129</v>
      </c>
      <c r="J3" s="3" t="s">
        <v>130</v>
      </c>
      <c r="K3" s="3" t="s">
        <v>131</v>
      </c>
      <c r="L3" s="3" t="s">
        <v>132</v>
      </c>
      <c r="M3" s="3" t="s">
        <v>133</v>
      </c>
      <c r="N3" s="3" t="s">
        <v>134</v>
      </c>
      <c r="O3" s="3" t="s">
        <v>135</v>
      </c>
      <c r="P3" s="3" t="s">
        <v>136</v>
      </c>
    </row>
    <row r="4" spans="1:16" s="18" customFormat="1" ht="31.5" x14ac:dyDescent="0.25">
      <c r="A4" s="5" t="s">
        <v>7</v>
      </c>
      <c r="B4" s="4" t="s">
        <v>142</v>
      </c>
      <c r="C4" s="5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5">
        <f>I4+J4+K4+L4+M4+N4+O4+P4</f>
        <v>164</v>
      </c>
      <c r="I4" s="16"/>
      <c r="J4" s="17"/>
      <c r="K4" s="17"/>
      <c r="L4" s="17"/>
      <c r="M4" s="18">
        <v>46</v>
      </c>
      <c r="N4" s="17">
        <v>48</v>
      </c>
      <c r="O4" s="17">
        <v>35</v>
      </c>
      <c r="P4" s="17">
        <v>35</v>
      </c>
    </row>
    <row r="5" spans="1:16" s="18" customFormat="1" ht="31.5" x14ac:dyDescent="0.25">
      <c r="A5" s="5" t="s">
        <v>7</v>
      </c>
      <c r="B5" s="4" t="s">
        <v>146</v>
      </c>
      <c r="C5" s="5" t="s">
        <v>13</v>
      </c>
      <c r="D5" s="5" t="s">
        <v>14</v>
      </c>
      <c r="E5" s="5" t="s">
        <v>10</v>
      </c>
      <c r="F5" s="5" t="s">
        <v>11</v>
      </c>
      <c r="G5" s="5" t="s">
        <v>15</v>
      </c>
      <c r="H5" s="15">
        <f t="shared" ref="H5:H35" si="0">I5+J5+K5+L5+M5+N5+O5+P5</f>
        <v>177</v>
      </c>
      <c r="I5" s="16">
        <v>54</v>
      </c>
      <c r="J5" s="17">
        <v>37</v>
      </c>
      <c r="K5" s="17">
        <v>50</v>
      </c>
      <c r="L5" s="17">
        <v>36</v>
      </c>
      <c r="M5" s="17"/>
      <c r="N5" s="17"/>
      <c r="O5" s="17"/>
      <c r="P5" s="17"/>
    </row>
    <row r="6" spans="1:16" ht="31.5" x14ac:dyDescent="0.25">
      <c r="A6" s="6" t="s">
        <v>16</v>
      </c>
      <c r="B6" s="4" t="s">
        <v>142</v>
      </c>
      <c r="C6" s="6" t="s">
        <v>8</v>
      </c>
      <c r="D6" s="19" t="s">
        <v>17</v>
      </c>
      <c r="E6" s="19" t="s">
        <v>18</v>
      </c>
      <c r="F6" s="19" t="s">
        <v>11</v>
      </c>
      <c r="G6" s="19" t="s">
        <v>19</v>
      </c>
      <c r="H6" s="15">
        <f t="shared" si="0"/>
        <v>398</v>
      </c>
      <c r="I6" s="12">
        <v>67</v>
      </c>
      <c r="J6" s="17">
        <v>51</v>
      </c>
      <c r="K6" s="15">
        <f>42+5</f>
        <v>47</v>
      </c>
      <c r="L6" s="15">
        <f>37+1</f>
        <v>38</v>
      </c>
      <c r="M6" s="15">
        <f>46+4</f>
        <v>50</v>
      </c>
      <c r="N6" s="15">
        <f>40+9</f>
        <v>49</v>
      </c>
      <c r="O6" s="15">
        <f>48+5</f>
        <v>53</v>
      </c>
      <c r="P6" s="15">
        <f>40+3</f>
        <v>43</v>
      </c>
    </row>
    <row r="7" spans="1:16" ht="31.5" x14ac:dyDescent="0.25">
      <c r="A7" s="6" t="s">
        <v>20</v>
      </c>
      <c r="B7" s="4" t="s">
        <v>142</v>
      </c>
      <c r="C7" s="6" t="s">
        <v>8</v>
      </c>
      <c r="D7" s="19" t="s">
        <v>21</v>
      </c>
      <c r="E7" s="19" t="s">
        <v>22</v>
      </c>
      <c r="F7" s="19" t="s">
        <v>23</v>
      </c>
      <c r="G7" s="19" t="s">
        <v>24</v>
      </c>
      <c r="H7" s="15">
        <f t="shared" si="0"/>
        <v>183</v>
      </c>
      <c r="I7" s="20"/>
      <c r="J7" s="15"/>
      <c r="K7" s="15"/>
      <c r="L7" s="15"/>
      <c r="M7" s="17"/>
      <c r="N7" s="15">
        <f>63+1</f>
        <v>64</v>
      </c>
      <c r="O7" s="15">
        <f>57+1</f>
        <v>58</v>
      </c>
      <c r="P7" s="15">
        <f>60+1</f>
        <v>61</v>
      </c>
    </row>
    <row r="8" spans="1:16" ht="31.5" customHeight="1" x14ac:dyDescent="0.25">
      <c r="A8" s="6" t="s">
        <v>20</v>
      </c>
      <c r="B8" s="4" t="s">
        <v>147</v>
      </c>
      <c r="C8" s="6" t="s">
        <v>13</v>
      </c>
      <c r="D8" s="6" t="s">
        <v>25</v>
      </c>
      <c r="E8" s="6" t="s">
        <v>26</v>
      </c>
      <c r="F8" s="6" t="s">
        <v>27</v>
      </c>
      <c r="G8" s="6" t="s">
        <v>28</v>
      </c>
      <c r="H8" s="15">
        <f t="shared" si="0"/>
        <v>57</v>
      </c>
      <c r="I8" s="20">
        <v>20</v>
      </c>
      <c r="J8" s="15">
        <v>7</v>
      </c>
      <c r="K8" s="15">
        <v>9</v>
      </c>
      <c r="L8" s="15">
        <v>9</v>
      </c>
      <c r="M8" s="15">
        <v>12</v>
      </c>
      <c r="N8" s="15"/>
      <c r="O8" s="15"/>
      <c r="P8" s="15"/>
    </row>
    <row r="9" spans="1:16" ht="47.25" x14ac:dyDescent="0.25">
      <c r="A9" s="6" t="s">
        <v>20</v>
      </c>
      <c r="B9" s="4" t="s">
        <v>148</v>
      </c>
      <c r="C9" s="6" t="s">
        <v>13</v>
      </c>
      <c r="D9" s="6" t="s">
        <v>29</v>
      </c>
      <c r="E9" s="6" t="s">
        <v>22</v>
      </c>
      <c r="F9" s="6" t="s">
        <v>23</v>
      </c>
      <c r="G9" s="6" t="s">
        <v>30</v>
      </c>
      <c r="H9" s="15">
        <f t="shared" si="0"/>
        <v>356</v>
      </c>
      <c r="I9" s="20">
        <v>94</v>
      </c>
      <c r="J9" s="15">
        <v>71</v>
      </c>
      <c r="K9" s="15">
        <f>59+2</f>
        <v>61</v>
      </c>
      <c r="L9" s="15">
        <f>53+3</f>
        <v>56</v>
      </c>
      <c r="M9" s="15">
        <f>71+3</f>
        <v>74</v>
      </c>
      <c r="N9" s="15"/>
      <c r="O9" s="15"/>
      <c r="P9" s="15"/>
    </row>
    <row r="10" spans="1:16" ht="31.5" x14ac:dyDescent="0.25">
      <c r="A10" s="6" t="s">
        <v>31</v>
      </c>
      <c r="B10" s="4" t="s">
        <v>142</v>
      </c>
      <c r="C10" s="6" t="s">
        <v>8</v>
      </c>
      <c r="D10" s="19" t="s">
        <v>32</v>
      </c>
      <c r="E10" s="19" t="s">
        <v>33</v>
      </c>
      <c r="F10" s="19" t="s">
        <v>34</v>
      </c>
      <c r="G10" s="19" t="s">
        <v>35</v>
      </c>
      <c r="H10" s="15">
        <f t="shared" si="0"/>
        <v>302</v>
      </c>
      <c r="I10" s="16">
        <v>40</v>
      </c>
      <c r="J10" s="15">
        <f>29</f>
        <v>29</v>
      </c>
      <c r="K10" s="15">
        <f>34+2</f>
        <v>36</v>
      </c>
      <c r="L10" s="15">
        <f>35</f>
        <v>35</v>
      </c>
      <c r="M10" s="15">
        <f>44+6</f>
        <v>50</v>
      </c>
      <c r="N10" s="15">
        <f>44+2</f>
        <v>46</v>
      </c>
      <c r="O10" s="15">
        <f>31+2</f>
        <v>33</v>
      </c>
      <c r="P10" s="15">
        <f>32+1</f>
        <v>33</v>
      </c>
    </row>
    <row r="11" spans="1:16" ht="31.5" x14ac:dyDescent="0.25">
      <c r="A11" s="6" t="s">
        <v>36</v>
      </c>
      <c r="B11" s="4" t="s">
        <v>142</v>
      </c>
      <c r="C11" s="6" t="s">
        <v>8</v>
      </c>
      <c r="D11" s="19" t="s">
        <v>37</v>
      </c>
      <c r="E11" s="19" t="s">
        <v>38</v>
      </c>
      <c r="F11" s="19" t="s">
        <v>39</v>
      </c>
      <c r="G11" s="19" t="s">
        <v>40</v>
      </c>
      <c r="H11" s="15">
        <f t="shared" si="0"/>
        <v>266</v>
      </c>
      <c r="I11" s="16"/>
      <c r="J11" s="17"/>
      <c r="K11" s="17">
        <v>41</v>
      </c>
      <c r="L11" s="17">
        <v>46</v>
      </c>
      <c r="M11" s="17">
        <v>48</v>
      </c>
      <c r="N11" s="17">
        <v>43</v>
      </c>
      <c r="O11" s="17">
        <v>37</v>
      </c>
      <c r="P11" s="17">
        <v>51</v>
      </c>
    </row>
    <row r="12" spans="1:16" ht="31.5" x14ac:dyDescent="0.25">
      <c r="A12" s="6" t="s">
        <v>36</v>
      </c>
      <c r="B12" s="4" t="s">
        <v>149</v>
      </c>
      <c r="C12" s="6" t="s">
        <v>13</v>
      </c>
      <c r="D12" s="6" t="s">
        <v>37</v>
      </c>
      <c r="E12" s="6">
        <v>5525</v>
      </c>
      <c r="F12" s="6" t="s">
        <v>39</v>
      </c>
      <c r="G12" s="6" t="s">
        <v>137</v>
      </c>
      <c r="H12" s="15">
        <f t="shared" si="0"/>
        <v>40</v>
      </c>
      <c r="I12" s="16"/>
      <c r="J12" s="17">
        <v>40</v>
      </c>
      <c r="K12" s="17"/>
      <c r="L12" s="17"/>
      <c r="M12" s="17"/>
      <c r="N12" s="17"/>
      <c r="O12" s="17"/>
      <c r="P12" s="17"/>
    </row>
    <row r="13" spans="1:16" ht="30" customHeight="1" x14ac:dyDescent="0.25">
      <c r="A13" s="6" t="s">
        <v>36</v>
      </c>
      <c r="B13" s="4" t="s">
        <v>146</v>
      </c>
      <c r="C13" s="6" t="s">
        <v>13</v>
      </c>
      <c r="D13" s="6" t="s">
        <v>41</v>
      </c>
      <c r="E13" s="6" t="s">
        <v>38</v>
      </c>
      <c r="F13" s="6" t="s">
        <v>39</v>
      </c>
      <c r="G13" s="6" t="s">
        <v>42</v>
      </c>
      <c r="H13" s="15">
        <f t="shared" si="0"/>
        <v>54</v>
      </c>
      <c r="I13" s="16">
        <v>54</v>
      </c>
      <c r="J13" s="17"/>
      <c r="K13" s="17"/>
      <c r="L13" s="17"/>
      <c r="M13" s="17"/>
      <c r="N13" s="17"/>
      <c r="O13" s="17"/>
      <c r="P13" s="17"/>
    </row>
    <row r="14" spans="1:16" ht="47.25" x14ac:dyDescent="0.25">
      <c r="A14" s="6" t="s">
        <v>43</v>
      </c>
      <c r="B14" s="7" t="s">
        <v>142</v>
      </c>
      <c r="C14" s="6" t="s">
        <v>8</v>
      </c>
      <c r="D14" s="19" t="s">
        <v>44</v>
      </c>
      <c r="E14" s="19" t="s">
        <v>45</v>
      </c>
      <c r="F14" s="19" t="s">
        <v>46</v>
      </c>
      <c r="G14" s="19" t="s">
        <v>47</v>
      </c>
      <c r="H14" s="15">
        <f t="shared" si="0"/>
        <v>97</v>
      </c>
      <c r="I14" s="20"/>
      <c r="J14" s="15"/>
      <c r="K14" s="15"/>
      <c r="L14" s="15"/>
      <c r="M14" s="15">
        <v>37</v>
      </c>
      <c r="N14" s="15">
        <v>20</v>
      </c>
      <c r="O14" s="15">
        <v>21</v>
      </c>
      <c r="P14" s="15">
        <v>19</v>
      </c>
    </row>
    <row r="15" spans="1:16" ht="47.25" x14ac:dyDescent="0.25">
      <c r="A15" s="6" t="s">
        <v>43</v>
      </c>
      <c r="B15" s="8" t="s">
        <v>146</v>
      </c>
      <c r="C15" s="6" t="s">
        <v>13</v>
      </c>
      <c r="D15" s="6" t="s">
        <v>48</v>
      </c>
      <c r="E15" s="6" t="s">
        <v>45</v>
      </c>
      <c r="F15" s="6" t="s">
        <v>46</v>
      </c>
      <c r="G15" s="6" t="s">
        <v>49</v>
      </c>
      <c r="H15" s="15">
        <f t="shared" si="0"/>
        <v>113</v>
      </c>
      <c r="I15" s="20">
        <v>27</v>
      </c>
      <c r="J15" s="15">
        <v>31</v>
      </c>
      <c r="K15" s="15">
        <v>31</v>
      </c>
      <c r="L15" s="15">
        <v>24</v>
      </c>
      <c r="M15" s="15"/>
      <c r="N15" s="15"/>
      <c r="O15" s="15"/>
      <c r="P15" s="15"/>
    </row>
    <row r="16" spans="1:16" ht="31.5" x14ac:dyDescent="0.25">
      <c r="A16" s="6" t="s">
        <v>51</v>
      </c>
      <c r="B16" s="4" t="s">
        <v>147</v>
      </c>
      <c r="C16" s="6" t="s">
        <v>8</v>
      </c>
      <c r="D16" s="19" t="s">
        <v>52</v>
      </c>
      <c r="E16" s="19" t="s">
        <v>53</v>
      </c>
      <c r="F16" s="19" t="s">
        <v>54</v>
      </c>
      <c r="G16" s="19" t="s">
        <v>55</v>
      </c>
      <c r="H16" s="15">
        <f t="shared" si="0"/>
        <v>285</v>
      </c>
      <c r="I16" s="20">
        <v>54</v>
      </c>
      <c r="J16" s="15">
        <v>36</v>
      </c>
      <c r="K16" s="15">
        <v>41</v>
      </c>
      <c r="L16" s="15">
        <v>20</v>
      </c>
      <c r="M16" s="15">
        <v>37</v>
      </c>
      <c r="N16" s="15">
        <v>41</v>
      </c>
      <c r="O16" s="15">
        <v>32</v>
      </c>
      <c r="P16" s="15">
        <v>24</v>
      </c>
    </row>
    <row r="17" spans="1:16" x14ac:dyDescent="0.25">
      <c r="A17" s="6" t="s">
        <v>56</v>
      </c>
      <c r="B17" s="4" t="s">
        <v>142</v>
      </c>
      <c r="C17" s="6" t="s">
        <v>8</v>
      </c>
      <c r="D17" s="19" t="s">
        <v>57</v>
      </c>
      <c r="E17" s="19" t="s">
        <v>58</v>
      </c>
      <c r="F17" s="19" t="s">
        <v>59</v>
      </c>
      <c r="G17" s="19" t="s">
        <v>60</v>
      </c>
      <c r="H17" s="15">
        <f t="shared" si="0"/>
        <v>169</v>
      </c>
      <c r="I17" s="20">
        <v>27</v>
      </c>
      <c r="J17" s="15">
        <v>22</v>
      </c>
      <c r="K17" s="15">
        <v>20</v>
      </c>
      <c r="L17" s="15">
        <v>23</v>
      </c>
      <c r="M17" s="15">
        <v>16</v>
      </c>
      <c r="N17" s="15">
        <v>18</v>
      </c>
      <c r="O17" s="15">
        <v>30</v>
      </c>
      <c r="P17" s="15">
        <v>13</v>
      </c>
    </row>
    <row r="18" spans="1:16" ht="31.5" x14ac:dyDescent="0.25">
      <c r="A18" s="6" t="s">
        <v>56</v>
      </c>
      <c r="B18" s="4" t="s">
        <v>146</v>
      </c>
      <c r="C18" s="6" t="s">
        <v>50</v>
      </c>
      <c r="D18" s="6" t="s">
        <v>61</v>
      </c>
      <c r="E18" s="6" t="s">
        <v>62</v>
      </c>
      <c r="F18" s="6" t="s">
        <v>63</v>
      </c>
      <c r="G18" s="6" t="s">
        <v>64</v>
      </c>
      <c r="H18" s="15">
        <f t="shared" si="0"/>
        <v>99</v>
      </c>
      <c r="I18" s="20">
        <v>14</v>
      </c>
      <c r="J18" s="15">
        <v>13</v>
      </c>
      <c r="K18" s="15">
        <v>10</v>
      </c>
      <c r="L18" s="15">
        <v>18</v>
      </c>
      <c r="M18" s="15">
        <v>7</v>
      </c>
      <c r="N18" s="15">
        <v>13</v>
      </c>
      <c r="O18" s="15">
        <v>15</v>
      </c>
      <c r="P18" s="15">
        <v>9</v>
      </c>
    </row>
    <row r="19" spans="1:16" ht="47.25" x14ac:dyDescent="0.25">
      <c r="A19" s="6" t="s">
        <v>65</v>
      </c>
      <c r="B19" s="4" t="s">
        <v>142</v>
      </c>
      <c r="C19" s="6" t="s">
        <v>8</v>
      </c>
      <c r="D19" s="19" t="s">
        <v>66</v>
      </c>
      <c r="E19" s="19" t="s">
        <v>67</v>
      </c>
      <c r="F19" s="19" t="s">
        <v>68</v>
      </c>
      <c r="G19" s="19" t="s">
        <v>69</v>
      </c>
      <c r="H19" s="15">
        <f t="shared" si="0"/>
        <v>150</v>
      </c>
      <c r="I19" s="20">
        <v>27</v>
      </c>
      <c r="J19" s="15">
        <v>13</v>
      </c>
      <c r="K19" s="15">
        <v>17</v>
      </c>
      <c r="L19" s="15">
        <v>18</v>
      </c>
      <c r="M19" s="15">
        <v>18</v>
      </c>
      <c r="N19" s="15">
        <v>21</v>
      </c>
      <c r="O19" s="15">
        <v>19</v>
      </c>
      <c r="P19" s="15">
        <v>17</v>
      </c>
    </row>
    <row r="20" spans="1:16" ht="63" x14ac:dyDescent="0.25">
      <c r="A20" s="6" t="s">
        <v>70</v>
      </c>
      <c r="B20" s="4" t="s">
        <v>150</v>
      </c>
      <c r="C20" s="6" t="s">
        <v>8</v>
      </c>
      <c r="D20" s="19" t="s">
        <v>71</v>
      </c>
      <c r="E20" s="19" t="s">
        <v>72</v>
      </c>
      <c r="F20" s="19" t="s">
        <v>73</v>
      </c>
      <c r="G20" s="19" t="s">
        <v>74</v>
      </c>
      <c r="H20" s="15">
        <f t="shared" si="0"/>
        <v>139</v>
      </c>
      <c r="I20" s="20">
        <v>26</v>
      </c>
      <c r="J20" s="15">
        <v>18</v>
      </c>
      <c r="K20" s="15">
        <v>9</v>
      </c>
      <c r="L20" s="15">
        <v>17</v>
      </c>
      <c r="M20" s="15">
        <v>24</v>
      </c>
      <c r="N20" s="15">
        <v>20</v>
      </c>
      <c r="O20" s="15">
        <v>10</v>
      </c>
      <c r="P20" s="15">
        <v>15</v>
      </c>
    </row>
    <row r="21" spans="1:16" ht="31.5" x14ac:dyDescent="0.25">
      <c r="A21" s="6" t="s">
        <v>75</v>
      </c>
      <c r="B21" s="4" t="s">
        <v>142</v>
      </c>
      <c r="C21" s="6" t="s">
        <v>8</v>
      </c>
      <c r="D21" s="19" t="s">
        <v>76</v>
      </c>
      <c r="E21" s="19" t="s">
        <v>77</v>
      </c>
      <c r="F21" s="19" t="s">
        <v>78</v>
      </c>
      <c r="G21" s="19" t="s">
        <v>79</v>
      </c>
      <c r="H21" s="15">
        <f t="shared" si="0"/>
        <v>521</v>
      </c>
      <c r="I21" s="20">
        <v>81</v>
      </c>
      <c r="J21" s="15">
        <f>32+17</f>
        <v>49</v>
      </c>
      <c r="K21" s="15">
        <f>46+16</f>
        <v>62</v>
      </c>
      <c r="L21" s="15">
        <f>49+18</f>
        <v>67</v>
      </c>
      <c r="M21" s="15">
        <f>53+20</f>
        <v>73</v>
      </c>
      <c r="N21" s="15">
        <f>45+14</f>
        <v>59</v>
      </c>
      <c r="O21" s="15">
        <f>37+20</f>
        <v>57</v>
      </c>
      <c r="P21" s="15">
        <f>54+19</f>
        <v>73</v>
      </c>
    </row>
    <row r="22" spans="1:16" ht="47.25" x14ac:dyDescent="0.25">
      <c r="A22" s="6" t="s">
        <v>75</v>
      </c>
      <c r="B22" s="4" t="s">
        <v>147</v>
      </c>
      <c r="C22" s="6" t="s">
        <v>50</v>
      </c>
      <c r="D22" s="6" t="s">
        <v>80</v>
      </c>
      <c r="E22" s="6" t="s">
        <v>77</v>
      </c>
      <c r="F22" s="6" t="s">
        <v>78</v>
      </c>
      <c r="G22" s="6" t="s">
        <v>81</v>
      </c>
      <c r="H22" s="15">
        <f t="shared" si="0"/>
        <v>231</v>
      </c>
      <c r="I22" s="20">
        <v>27</v>
      </c>
      <c r="J22" s="15">
        <v>20</v>
      </c>
      <c r="K22" s="15">
        <v>28</v>
      </c>
      <c r="L22" s="15">
        <v>21</v>
      </c>
      <c r="M22" s="15">
        <v>40</v>
      </c>
      <c r="N22" s="15">
        <v>34</v>
      </c>
      <c r="O22" s="15">
        <v>29</v>
      </c>
      <c r="P22" s="15">
        <v>32</v>
      </c>
    </row>
    <row r="23" spans="1:16" ht="31.5" x14ac:dyDescent="0.25">
      <c r="A23" s="6" t="s">
        <v>82</v>
      </c>
      <c r="B23" s="4" t="s">
        <v>142</v>
      </c>
      <c r="C23" s="6" t="s">
        <v>8</v>
      </c>
      <c r="D23" s="19" t="s">
        <v>83</v>
      </c>
      <c r="E23" s="19" t="s">
        <v>77</v>
      </c>
      <c r="F23" s="19" t="s">
        <v>78</v>
      </c>
      <c r="G23" s="19" t="s">
        <v>140</v>
      </c>
      <c r="H23" s="15">
        <f t="shared" si="0"/>
        <v>368</v>
      </c>
      <c r="I23" s="20">
        <v>54</v>
      </c>
      <c r="J23" s="15">
        <v>27</v>
      </c>
      <c r="K23" s="15">
        <v>38</v>
      </c>
      <c r="L23" s="15">
        <v>51</v>
      </c>
      <c r="M23" s="15">
        <v>49</v>
      </c>
      <c r="N23" s="15">
        <v>52</v>
      </c>
      <c r="O23" s="15">
        <v>46</v>
      </c>
      <c r="P23" s="15">
        <v>51</v>
      </c>
    </row>
    <row r="24" spans="1:16" ht="47.25" x14ac:dyDescent="0.25">
      <c r="A24" s="6" t="s">
        <v>82</v>
      </c>
      <c r="B24" s="4" t="s">
        <v>147</v>
      </c>
      <c r="C24" s="6" t="s">
        <v>50</v>
      </c>
      <c r="D24" s="6" t="s">
        <v>84</v>
      </c>
      <c r="E24" s="6" t="s">
        <v>85</v>
      </c>
      <c r="F24" s="6" t="s">
        <v>78</v>
      </c>
      <c r="G24" s="6" t="s">
        <v>86</v>
      </c>
      <c r="H24" s="15">
        <f t="shared" si="0"/>
        <v>64</v>
      </c>
      <c r="I24" s="20"/>
      <c r="J24" s="17"/>
      <c r="K24" s="17"/>
      <c r="L24" s="17"/>
      <c r="M24" s="17">
        <v>12</v>
      </c>
      <c r="N24" s="17">
        <v>11</v>
      </c>
      <c r="O24" s="17">
        <v>28</v>
      </c>
      <c r="P24" s="17">
        <v>13</v>
      </c>
    </row>
    <row r="25" spans="1:16" ht="47.25" x14ac:dyDescent="0.25">
      <c r="A25" s="6" t="s">
        <v>82</v>
      </c>
      <c r="B25" s="4" t="s">
        <v>146</v>
      </c>
      <c r="C25" s="6" t="s">
        <v>13</v>
      </c>
      <c r="D25" s="6" t="s">
        <v>87</v>
      </c>
      <c r="E25" s="6" t="s">
        <v>85</v>
      </c>
      <c r="F25" s="6" t="s">
        <v>78</v>
      </c>
      <c r="G25" s="6" t="s">
        <v>88</v>
      </c>
      <c r="H25" s="15">
        <f t="shared" si="0"/>
        <v>80</v>
      </c>
      <c r="I25" s="20">
        <v>27</v>
      </c>
      <c r="J25" s="17">
        <v>19</v>
      </c>
      <c r="K25" s="17">
        <v>20</v>
      </c>
      <c r="L25" s="17">
        <v>14</v>
      </c>
      <c r="M25" s="17"/>
      <c r="N25" s="17"/>
      <c r="O25" s="17"/>
      <c r="P25" s="17"/>
    </row>
    <row r="26" spans="1:16" x14ac:dyDescent="0.25">
      <c r="A26" s="6" t="s">
        <v>89</v>
      </c>
      <c r="B26" s="4" t="s">
        <v>142</v>
      </c>
      <c r="C26" s="6" t="s">
        <v>8</v>
      </c>
      <c r="D26" s="19" t="s">
        <v>90</v>
      </c>
      <c r="E26" s="19" t="s">
        <v>91</v>
      </c>
      <c r="F26" s="19" t="s">
        <v>92</v>
      </c>
      <c r="G26" s="19" t="s">
        <v>93</v>
      </c>
      <c r="H26" s="15">
        <f t="shared" si="0"/>
        <v>293</v>
      </c>
      <c r="I26" s="20">
        <v>54</v>
      </c>
      <c r="J26" s="15">
        <f>29</f>
        <v>29</v>
      </c>
      <c r="K26" s="15">
        <f>31+4</f>
        <v>35</v>
      </c>
      <c r="L26" s="15">
        <f>32+6</f>
        <v>38</v>
      </c>
      <c r="M26" s="15">
        <f>32</f>
        <v>32</v>
      </c>
      <c r="N26" s="15">
        <f>35+3</f>
        <v>38</v>
      </c>
      <c r="O26" s="15">
        <f>31+1</f>
        <v>32</v>
      </c>
      <c r="P26" s="15">
        <f>29+6</f>
        <v>35</v>
      </c>
    </row>
    <row r="27" spans="1:16" ht="31.5" x14ac:dyDescent="0.25">
      <c r="A27" s="6" t="s">
        <v>89</v>
      </c>
      <c r="B27" s="4" t="s">
        <v>146</v>
      </c>
      <c r="C27" s="6" t="s">
        <v>13</v>
      </c>
      <c r="D27" s="6" t="s">
        <v>94</v>
      </c>
      <c r="E27" s="6" t="s">
        <v>91</v>
      </c>
      <c r="F27" s="6" t="s">
        <v>92</v>
      </c>
      <c r="G27" s="6" t="s">
        <v>95</v>
      </c>
      <c r="H27" s="15">
        <f t="shared" si="0"/>
        <v>340</v>
      </c>
      <c r="I27" s="20">
        <v>54</v>
      </c>
      <c r="J27" s="15">
        <v>33</v>
      </c>
      <c r="K27" s="15">
        <v>40</v>
      </c>
      <c r="L27" s="15">
        <v>44</v>
      </c>
      <c r="M27" s="15">
        <v>41</v>
      </c>
      <c r="N27" s="15">
        <v>46</v>
      </c>
      <c r="O27" s="15">
        <v>42</v>
      </c>
      <c r="P27" s="15">
        <v>40</v>
      </c>
    </row>
    <row r="28" spans="1:16" ht="31.5" x14ac:dyDescent="0.25">
      <c r="A28" s="6" t="s">
        <v>89</v>
      </c>
      <c r="B28" s="4" t="s">
        <v>149</v>
      </c>
      <c r="C28" s="6" t="s">
        <v>50</v>
      </c>
      <c r="D28" s="6" t="s">
        <v>96</v>
      </c>
      <c r="E28" s="6" t="s">
        <v>97</v>
      </c>
      <c r="F28" s="6" t="s">
        <v>98</v>
      </c>
      <c r="G28" s="6" t="s">
        <v>99</v>
      </c>
      <c r="H28" s="15">
        <f t="shared" si="0"/>
        <v>57</v>
      </c>
      <c r="I28" s="20">
        <v>16</v>
      </c>
      <c r="J28" s="15">
        <v>11</v>
      </c>
      <c r="K28" s="15">
        <v>3</v>
      </c>
      <c r="L28" s="15">
        <v>6</v>
      </c>
      <c r="M28" s="15">
        <v>4</v>
      </c>
      <c r="N28" s="15">
        <v>3</v>
      </c>
      <c r="O28" s="15">
        <v>7</v>
      </c>
      <c r="P28" s="15">
        <v>7</v>
      </c>
    </row>
    <row r="29" spans="1:16" ht="31.5" x14ac:dyDescent="0.25">
      <c r="A29" s="6" t="s">
        <v>100</v>
      </c>
      <c r="B29" s="4" t="s">
        <v>142</v>
      </c>
      <c r="C29" s="6" t="s">
        <v>8</v>
      </c>
      <c r="D29" s="19" t="s">
        <v>101</v>
      </c>
      <c r="E29" s="19" t="s">
        <v>102</v>
      </c>
      <c r="F29" s="19" t="s">
        <v>103</v>
      </c>
      <c r="G29" s="19" t="s">
        <v>104</v>
      </c>
      <c r="H29" s="15">
        <f t="shared" si="0"/>
        <v>100</v>
      </c>
      <c r="I29" s="20">
        <v>27</v>
      </c>
      <c r="J29" s="15">
        <v>11</v>
      </c>
      <c r="K29" s="15">
        <v>12</v>
      </c>
      <c r="L29" s="15">
        <v>9</v>
      </c>
      <c r="M29" s="15">
        <v>10</v>
      </c>
      <c r="N29" s="15">
        <v>7</v>
      </c>
      <c r="O29" s="15">
        <v>9</v>
      </c>
      <c r="P29" s="15">
        <v>15</v>
      </c>
    </row>
    <row r="30" spans="1:16" ht="31.5" x14ac:dyDescent="0.25">
      <c r="A30" s="6" t="s">
        <v>105</v>
      </c>
      <c r="B30" s="4" t="s">
        <v>142</v>
      </c>
      <c r="C30" s="6" t="s">
        <v>8</v>
      </c>
      <c r="D30" s="19" t="s">
        <v>106</v>
      </c>
      <c r="E30" s="19" t="s">
        <v>107</v>
      </c>
      <c r="F30" s="19" t="s">
        <v>108</v>
      </c>
      <c r="G30" s="19" t="s">
        <v>109</v>
      </c>
      <c r="H30" s="15">
        <f t="shared" si="0"/>
        <v>68</v>
      </c>
      <c r="I30" s="20">
        <v>22</v>
      </c>
      <c r="J30" s="15">
        <v>5</v>
      </c>
      <c r="K30" s="15">
        <v>6</v>
      </c>
      <c r="L30" s="15">
        <v>8</v>
      </c>
      <c r="M30" s="15">
        <v>8</v>
      </c>
      <c r="N30" s="15">
        <v>8</v>
      </c>
      <c r="O30" s="15">
        <v>4</v>
      </c>
      <c r="P30" s="15">
        <v>7</v>
      </c>
    </row>
    <row r="31" spans="1:16" ht="31.5" x14ac:dyDescent="0.25">
      <c r="A31" s="6" t="s">
        <v>110</v>
      </c>
      <c r="B31" s="4" t="s">
        <v>146</v>
      </c>
      <c r="C31" s="6" t="s">
        <v>8</v>
      </c>
      <c r="D31" s="19" t="s">
        <v>111</v>
      </c>
      <c r="E31" s="19" t="s">
        <v>112</v>
      </c>
      <c r="F31" s="19" t="s">
        <v>113</v>
      </c>
      <c r="G31" s="21" t="s">
        <v>114</v>
      </c>
      <c r="H31" s="15">
        <f t="shared" si="0"/>
        <v>81</v>
      </c>
      <c r="I31" s="20">
        <v>19</v>
      </c>
      <c r="J31" s="15">
        <v>8</v>
      </c>
      <c r="K31" s="15">
        <v>11</v>
      </c>
      <c r="L31" s="15">
        <v>8</v>
      </c>
      <c r="M31" s="15">
        <v>6</v>
      </c>
      <c r="N31" s="15">
        <v>9</v>
      </c>
      <c r="O31" s="15">
        <v>11</v>
      </c>
      <c r="P31" s="15">
        <v>9</v>
      </c>
    </row>
    <row r="32" spans="1:16" ht="31.5" x14ac:dyDescent="0.25">
      <c r="A32" s="6" t="s">
        <v>115</v>
      </c>
      <c r="B32" s="4" t="s">
        <v>142</v>
      </c>
      <c r="C32" s="6" t="s">
        <v>8</v>
      </c>
      <c r="D32" s="19" t="s">
        <v>116</v>
      </c>
      <c r="E32" s="19" t="s">
        <v>117</v>
      </c>
      <c r="F32" s="19" t="s">
        <v>118</v>
      </c>
      <c r="G32" s="19" t="s">
        <v>119</v>
      </c>
      <c r="H32" s="15">
        <f t="shared" si="0"/>
        <v>95</v>
      </c>
      <c r="I32" s="20">
        <v>27</v>
      </c>
      <c r="J32" s="15">
        <v>13</v>
      </c>
      <c r="K32" s="15">
        <v>10</v>
      </c>
      <c r="L32" s="15">
        <v>12</v>
      </c>
      <c r="M32" s="15">
        <v>10</v>
      </c>
      <c r="N32" s="15">
        <v>12</v>
      </c>
      <c r="O32" s="15">
        <v>1</v>
      </c>
      <c r="P32" s="15">
        <v>10</v>
      </c>
    </row>
    <row r="33" spans="1:16" ht="31.5" x14ac:dyDescent="0.25">
      <c r="A33" s="6" t="s">
        <v>120</v>
      </c>
      <c r="B33" s="4" t="s">
        <v>142</v>
      </c>
      <c r="C33" s="6" t="s">
        <v>8</v>
      </c>
      <c r="D33" s="19" t="s">
        <v>121</v>
      </c>
      <c r="E33" s="19" t="s">
        <v>122</v>
      </c>
      <c r="F33" s="19" t="s">
        <v>123</v>
      </c>
      <c r="G33" s="19" t="s">
        <v>124</v>
      </c>
      <c r="H33" s="15">
        <f t="shared" si="0"/>
        <v>160</v>
      </c>
      <c r="I33" s="20">
        <v>27</v>
      </c>
      <c r="J33" s="15">
        <v>18</v>
      </c>
      <c r="K33" s="15">
        <v>15</v>
      </c>
      <c r="L33" s="15">
        <v>17</v>
      </c>
      <c r="M33" s="15">
        <v>21</v>
      </c>
      <c r="N33" s="15">
        <v>23</v>
      </c>
      <c r="O33" s="15">
        <v>22</v>
      </c>
      <c r="P33" s="15">
        <v>17</v>
      </c>
    </row>
    <row r="34" spans="1:16" x14ac:dyDescent="0.25">
      <c r="A34" s="5" t="s">
        <v>125</v>
      </c>
      <c r="B34" s="4" t="s">
        <v>142</v>
      </c>
      <c r="C34" s="5" t="s">
        <v>8</v>
      </c>
      <c r="D34" s="14" t="s">
        <v>145</v>
      </c>
      <c r="E34" s="14" t="s">
        <v>126</v>
      </c>
      <c r="F34" s="14" t="s">
        <v>127</v>
      </c>
      <c r="G34" s="14" t="s">
        <v>128</v>
      </c>
      <c r="H34" s="15">
        <f t="shared" si="0"/>
        <v>121</v>
      </c>
      <c r="I34" s="20">
        <v>27</v>
      </c>
      <c r="J34" s="15">
        <v>16</v>
      </c>
      <c r="K34" s="15">
        <v>11</v>
      </c>
      <c r="L34" s="15">
        <v>11</v>
      </c>
      <c r="M34" s="15">
        <v>19</v>
      </c>
      <c r="N34" s="15">
        <v>13</v>
      </c>
      <c r="O34" s="15">
        <v>13</v>
      </c>
      <c r="P34" s="15">
        <v>11</v>
      </c>
    </row>
    <row r="35" spans="1:16" ht="48" thickBot="1" x14ac:dyDescent="0.3">
      <c r="A35" s="6">
        <v>203626</v>
      </c>
      <c r="B35" s="4" t="s">
        <v>142</v>
      </c>
      <c r="C35" s="6" t="s">
        <v>8</v>
      </c>
      <c r="D35" s="14" t="s">
        <v>143</v>
      </c>
      <c r="E35" s="19">
        <v>5700</v>
      </c>
      <c r="F35" s="19" t="s">
        <v>78</v>
      </c>
      <c r="G35" s="22" t="s">
        <v>144</v>
      </c>
      <c r="H35" s="23">
        <f t="shared" si="0"/>
        <v>98</v>
      </c>
      <c r="I35" s="20">
        <v>13</v>
      </c>
      <c r="J35" s="15">
        <v>8</v>
      </c>
      <c r="K35" s="15">
        <v>9</v>
      </c>
      <c r="L35" s="15">
        <v>15</v>
      </c>
      <c r="M35" s="15">
        <v>8</v>
      </c>
      <c r="N35" s="15">
        <v>16</v>
      </c>
      <c r="O35" s="15">
        <v>13</v>
      </c>
      <c r="P35" s="15">
        <v>16</v>
      </c>
    </row>
    <row r="36" spans="1:16" ht="16.5" thickBot="1" x14ac:dyDescent="0.3">
      <c r="G36" s="24" t="s">
        <v>151</v>
      </c>
      <c r="H36" s="25">
        <f>SUM(H4:H35)</f>
        <v>5726</v>
      </c>
    </row>
  </sheetData>
  <mergeCells count="2">
    <mergeCell ref="A1:G1"/>
    <mergeCell ref="O1:P1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Klebersberg Intézményfenntartó Központ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Ruszné Tóth Franciska</dc:creator>
  <cp:lastModifiedBy>Ruszné Tóth Franciska</cp:lastModifiedBy>
  <cp:lastPrinted>2025-04-14T12:21:49Z</cp:lastPrinted>
  <dcterms:created xsi:type="dcterms:W3CDTF">2021-05-04T06:43:07Z</dcterms:created>
  <dcterms:modified xsi:type="dcterms:W3CDTF">2025-04-14T12:21:53Z</dcterms:modified>
</cp:coreProperties>
</file>